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ihand-II" sheetId="6" r:id="rId1"/>
    <sheet name="Annexure" sheetId="7" r:id="rId2"/>
    <sheet name="XVI A_VSTPS_V" sheetId="2" state="hidden" r:id="rId3"/>
  </sheets>
  <externalReferences>
    <externalReference r:id="rId4"/>
    <externalReference r:id="rId5"/>
  </externalReferences>
  <definedNames>
    <definedName name="_xlnm.Print_Area" localSheetId="0">'Rihand-II'!$A$1:$U$53</definedName>
  </definedNames>
  <calcPr calcId="162913"/>
</workbook>
</file>

<file path=xl/calcChain.xml><?xml version="1.0" encoding="utf-8"?>
<calcChain xmlns="http://schemas.openxmlformats.org/spreadsheetml/2006/main">
  <c r="Q53" i="6"/>
  <c r="Q10" l="1"/>
  <c r="Q51"/>
  <c r="G53"/>
  <c r="R53" l="1"/>
  <c r="S53" s="1"/>
  <c r="Q52" l="1"/>
  <c r="Q41"/>
  <c r="Q35"/>
  <c r="Q30"/>
  <c r="Q19"/>
  <c r="D11" i="7" l="1"/>
  <c r="E10"/>
  <c r="E9"/>
  <c r="E8"/>
  <c r="E7"/>
  <c r="E6"/>
  <c r="E11" l="1"/>
  <c r="C38" i="2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<sst xmlns="http://schemas.openxmlformats.org/spreadsheetml/2006/main" count="239" uniqueCount="135">
  <si>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</si>
  <si>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</si>
  <si>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</si>
  <si>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</si>
  <si>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</si>
  <si>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</si>
  <si>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</si>
  <si>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</si>
  <si>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</si>
  <si>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</si>
  <si>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</si>
  <si>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</si>
  <si>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</si>
  <si>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</si>
  <si>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</si>
  <si>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</si>
  <si>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</si>
  <si>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</si>
  <si>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</si>
  <si>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</si>
  <si>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</si>
  <si>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</si>
  <si>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</si>
  <si>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</si>
  <si>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</si>
  <si>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</si>
  <si>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</si>
  <si>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</si>
  <si>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</si>
  <si>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</si>
  <si>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</si>
  <si>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</si>
  <si>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</si>
  <si>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</si>
  <si>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</si>
  <si>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</si>
  <si>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</si>
  <si>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</si>
  <si>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</si>
  <si>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</si>
  <si>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</si>
  <si>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</si>
  <si>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</si>
  <si>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</si>
  <si>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</si>
  <si>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</si>
  <si>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</si>
  <si>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</si>
  <si>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</si>
  <si>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</si>
  <si>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</si>
  <si>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</si>
  <si>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</si>
  <si>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</si>
  <si>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</si>
  <si>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</si>
  <si>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</si>
  <si>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</si>
  <si>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</si>
  <si>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</si>
  <si>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</si>
  <si>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</si>
  <si>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</si>
  <si>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</si>
  <si>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</si>
  <si>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</si>
  <si>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</si>
  <si>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</si>
  <si>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</si>
  <si>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</si>
  <si>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</si>
  <si>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</si>
  <si>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Total</t>
  </si>
  <si>
    <t>Rs(Lakh)- Gross</t>
  </si>
  <si>
    <t>Net Basis</t>
  </si>
  <si>
    <t xml:space="preserve">Capital Spares </t>
  </si>
  <si>
    <t xml:space="preserve">Total Addition  during  the year as per duly audited Schedule of Fixed Asset  </t>
  </si>
  <si>
    <t>Rs(Lakh)</t>
  </si>
  <si>
    <t>.</t>
  </si>
  <si>
    <t>Annexure</t>
  </si>
  <si>
    <t>Actua Capitalization</t>
  </si>
  <si>
    <t>Description</t>
  </si>
  <si>
    <t>Allowed by CERC</t>
  </si>
  <si>
    <t>Justification/ Reason</t>
  </si>
  <si>
    <t>Sl. No.</t>
  </si>
  <si>
    <t>Name of Generating  Station : Rihand STPS-II</t>
  </si>
  <si>
    <t>Stage: Stage-II</t>
  </si>
  <si>
    <t>COD of Units/Station : 01.04.2006</t>
  </si>
  <si>
    <t>Liability of col. (2)</t>
  </si>
  <si>
    <t>N/A</t>
  </si>
  <si>
    <t>Decap of Wagons: (-) 136.09, Decap of MBOA: (-) 13.91, Decap Spares: (-)322.77, ERV:(-)5465.34, IUT (-) 0.93</t>
  </si>
  <si>
    <t>Decap of Loco: (-) 677.49,Decap of Wagons: (-) 19.58, Misc Asset Decap: (-)89.44, Decap Spares: (-)11.12, ERV:(-)494.95</t>
  </si>
  <si>
    <t>Decap of MBOA: (-) 8.48,Decap of Wagons: (-) 40.08, Misc Asset Decap: (-)214.20, Decap Spares: (-) 30.98,  IUT (includes two Locos): 2000.19</t>
  </si>
  <si>
    <t>Decap of MBOA: (-)38.87 , Misc Asset Decap: (-)86.89, Decap Spares: (-)77.49 ,  IUT (includes one Loco): (-)1021.76</t>
  </si>
  <si>
    <t>Decap of MBOA: (-) 24.69,Decap of Wagons: (-) 85.19, Decap Spares: (-) 36.69</t>
  </si>
  <si>
    <t xml:space="preserve">Capitalisation done which has not been claimed/ allowed in the tariff </t>
  </si>
  <si>
    <t xml:space="preserve">Liablity Reversal: (-) 7.94, Liablity restatement due to ERV: 311.16, Decap of MBOA: (-)13.49,Decap of Wagons: (-)138.64, Decap Spares: (-)200.28 ,  IUT: 842.74 </t>
  </si>
  <si>
    <t xml:space="preserve">Liablity Reversal: (-)21.72, Liablity restatement due to ERV: 215.18, Decap of MBOA: (-)136.50, Decap Spares: (-) 368.03,  IUT (includes one Loco): (-) 975.86  </t>
  </si>
  <si>
    <t>Elevator Stage II</t>
  </si>
  <si>
    <t>CEMS - Main Equipment Supply Rihand IInd Contract</t>
  </si>
  <si>
    <t>EQMS - Main Equipment Supply Rihand Stage-II</t>
  </si>
  <si>
    <t>Expansion of campus wide OFC network of Rihand-II</t>
  </si>
  <si>
    <t>S&amp;T System - Relay hut-3</t>
  </si>
  <si>
    <t>New Scheme</t>
  </si>
  <si>
    <t xml:space="preserve"> 2015-16</t>
  </si>
  <si>
    <t>Road at Lagoon I &amp; II Area</t>
  </si>
  <si>
    <t>Air Quality Monitoring System</t>
  </si>
  <si>
    <t>On Line Energy Meter (85 Nos.)</t>
  </si>
  <si>
    <t xml:space="preserve">11KV O/H Lines For MGR </t>
  </si>
  <si>
    <t>Supply &amp; Erection of 11 KV O/H Line</t>
  </si>
  <si>
    <t>ERP Implementation</t>
  </si>
  <si>
    <t>Package FERV</t>
  </si>
  <si>
    <t>Dry Fly Ash Extraction System</t>
  </si>
  <si>
    <t>Cable Laying For ST  II Activity &amp; Augmentation of existing network at Rihand.</t>
  </si>
  <si>
    <t>Main plaint area Civil Package for Rihand Stage-II WORK</t>
  </si>
  <si>
    <t>Consultancy Services For Balance  MGR Work</t>
  </si>
  <si>
    <t>Augmentation of Railway Siding</t>
  </si>
  <si>
    <t>2 Nos of Locomotives</t>
  </si>
  <si>
    <t>PT Plant Package for Rihand Stage-II</t>
  </si>
  <si>
    <t>Difference of Allowed vs Expenditure</t>
  </si>
  <si>
    <t>Details of expenditure incurred from Compensation Allowance and Special Allowance  during  Tariff Period 2014-17</t>
  </si>
  <si>
    <t>Nil</t>
  </si>
  <si>
    <t>Details as per Annexure</t>
  </si>
  <si>
    <t>Liablity Reversal: (-)16.11, Liablity restatement due to ERV: (-)32.09, Decap of MBOA: (-)222.67, Decap Spares: (-)224.06</t>
  </si>
  <si>
    <t>Total Expenditure done under Special and Compensation Allowance</t>
  </si>
  <si>
    <t>(Rs. Lakhs)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</si>
  <si>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</si>
  <si>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</si>
  <si>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</si>
  <si>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</si>
  <si>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</si>
  <si>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</si>
  <si>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12=10+11</t>
  </si>
  <si>
    <t>14=(2+3+7+8)-(9+12+13)</t>
  </si>
  <si>
    <t>16=9+12+13+15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</si>
</sst>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8" fillId="0" borderId="6" xfId="1" applyFont="1" applyBorder="1" applyAlignment="1">
      <alignment wrapText="1"/>
    </xf>
    <xf numFmtId="0" fontId="9" fillId="0" borderId="6" xfId="1" applyFont="1" applyBorder="1" applyAlignment="1">
      <alignment wrapText="1"/>
    </xf>
    <xf numFmtId="43" fontId="9" fillId="0" borderId="6" xfId="2" applyFont="1" applyBorder="1" applyAlignment="1">
      <alignment wrapText="1"/>
    </xf>
    <xf numFmtId="0" fontId="8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9" fillId="0" borderId="7" xfId="2" applyFont="1" applyBorder="1" applyAlignment="1">
      <alignment wrapText="1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wrapText="1"/>
    </xf>
    <xf numFmtId="0" fontId="8" fillId="0" borderId="10" xfId="1" applyFont="1" applyBorder="1" applyAlignment="1">
      <alignment wrapText="1"/>
    </xf>
    <xf numFmtId="43" fontId="9" fillId="0" borderId="10" xfId="2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43" fontId="10" fillId="0" borderId="9" xfId="2" applyFont="1" applyBorder="1" applyAlignment="1">
      <alignment wrapText="1"/>
    </xf>
    <xf numFmtId="0" fontId="9" fillId="0" borderId="7" xfId="1" applyFont="1" applyBorder="1" applyAlignment="1">
      <alignment wrapText="1"/>
    </xf>
    <xf numFmtId="0" fontId="8" fillId="0" borderId="7" xfId="1" applyFont="1" applyBorder="1" applyAlignment="1">
      <alignment wrapText="1"/>
    </xf>
    <xf numFmtId="43" fontId="9" fillId="0" borderId="9" xfId="2" applyFont="1" applyBorder="1" applyAlignment="1">
      <alignment wrapText="1"/>
    </xf>
    <xf numFmtId="0" fontId="9" fillId="0" borderId="10" xfId="1" applyFont="1" applyBorder="1" applyAlignment="1">
      <alignment wrapText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left" wrapText="1"/>
    </xf>
    <xf numFmtId="43" fontId="10" fillId="0" borderId="9" xfId="2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11" xfId="1" applyFont="1" applyBorder="1" applyAlignment="1">
      <alignment horizontal="left" wrapText="1"/>
    </xf>
    <xf numFmtId="43" fontId="9" fillId="0" borderId="11" xfId="2" applyFont="1" applyBorder="1" applyAlignment="1">
      <alignment wrapText="1"/>
    </xf>
    <xf numFmtId="0" fontId="1" fillId="0" borderId="12" xfId="1" applyBorder="1"/>
    <xf numFmtId="0" fontId="10" fillId="0" borderId="13" xfId="1" applyFont="1" applyFill="1" applyBorder="1" applyAlignment="1">
      <alignment horizontal="left" wrapText="1"/>
    </xf>
    <xf numFmtId="43" fontId="9" fillId="0" borderId="13" xfId="2" applyFont="1" applyFill="1" applyBorder="1" applyAlignment="1">
      <alignment horizontal="right" wrapText="1"/>
    </xf>
    <xf numFmtId="0" fontId="1" fillId="0" borderId="14" xfId="1" applyBorder="1"/>
    <xf numFmtId="0" fontId="10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12" fillId="0" borderId="14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2" fontId="13" fillId="0" borderId="6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2" fontId="13" fillId="0" borderId="0" xfId="0" applyNumberFormat="1" applyFont="1" applyFill="1"/>
    <xf numFmtId="2" fontId="12" fillId="0" borderId="15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quotePrefix="1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2" fontId="13" fillId="0" borderId="13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 wrapText="1"/>
    </xf>
    <xf numFmtId="2" fontId="13" fillId="0" borderId="0" xfId="0" applyNumberFormat="1" applyFont="1" applyFill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16" xfId="0" applyFont="1" applyFill="1" applyBorder="1"/>
    <xf numFmtId="0" fontId="13" fillId="0" borderId="16" xfId="0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2" fillId="0" borderId="32" xfId="0" applyNumberFormat="1" applyFont="1" applyFill="1" applyBorder="1" applyAlignment="1">
      <alignment horizontal="center" vertical="top" wrapText="1"/>
    </xf>
    <xf numFmtId="2" fontId="12" fillId="0" borderId="33" xfId="0" applyNumberFormat="1" applyFont="1" applyFill="1" applyBorder="1" applyAlignment="1">
      <alignment horizontal="center" vertical="top" wrapText="1"/>
    </xf>
    <xf numFmtId="2" fontId="12" fillId="0" borderId="32" xfId="0" applyNumberFormat="1" applyFont="1" applyFill="1" applyBorder="1" applyAlignment="1">
      <alignment vertical="top" wrapText="1"/>
    </xf>
    <xf numFmtId="2" fontId="12" fillId="0" borderId="33" xfId="0" applyNumberFormat="1" applyFont="1" applyFill="1" applyBorder="1" applyAlignment="1">
      <alignment vertical="top" wrapText="1"/>
    </xf>
    <xf numFmtId="2" fontId="12" fillId="0" borderId="32" xfId="0" applyNumberFormat="1" applyFont="1" applyFill="1" applyBorder="1" applyAlignment="1">
      <alignment horizontal="left" vertical="top" wrapText="1"/>
    </xf>
    <xf numFmtId="2" fontId="12" fillId="0" borderId="33" xfId="0" applyNumberFormat="1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left"/>
    </xf>
    <xf numFmtId="2" fontId="12" fillId="0" borderId="35" xfId="0" applyNumberFormat="1" applyFont="1" applyFill="1" applyBorder="1" applyAlignment="1">
      <alignment horizontal="left"/>
    </xf>
    <xf numFmtId="2" fontId="12" fillId="0" borderId="36" xfId="0" applyNumberFormat="1" applyFont="1" applyFill="1" applyBorder="1" applyAlignment="1">
      <alignment horizontal="left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 8 3" xfId="2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hand-II\14-19\True%20up\2016-17\Rihand%20-II%20Reconciliation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mercial\Rihand-II\Rihand-II_Peition%2014-19\True%20up\Rihand%20-II%20Reconciliation%202015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B"/>
      <sheetName val="Form-1C"/>
      <sheetName val="Form 4"/>
      <sheetName val="Form 4A"/>
      <sheetName val="Abstract Cost"/>
      <sheetName val="Form 5A"/>
      <sheetName val="Form 5B"/>
      <sheetName val="Form 5C"/>
      <sheetName val="Form 5D"/>
      <sheetName val="Form 5E"/>
      <sheetName val="Form 5Ei"/>
      <sheetName val="Form 5Eii"/>
      <sheetName val="Form 5F"/>
      <sheetName val="Form 6"/>
      <sheetName val="Form 7"/>
      <sheetName val="Form 8"/>
      <sheetName val="Form- 5_Transmission"/>
      <sheetName val="Annexure IA 2015-16)"/>
      <sheetName val="Annex A Summary 2015-16"/>
      <sheetName val="Form-9Bi_2015-16"/>
      <sheetName val="Form-9D (2015-16)"/>
      <sheetName val="IUT 2015-16"/>
      <sheetName val="9C"/>
      <sheetName val="IA"/>
      <sheetName val="A Summary 2016-17"/>
      <sheetName val="9A 16-17"/>
      <sheetName val="9Bi 2016-17"/>
      <sheetName val="Liab_ Flow"/>
      <sheetName val="Revised Form 9C_Final_Thermal"/>
      <sheetName val="Form 17 (2015-16)"/>
      <sheetName val="Form-9D"/>
      <sheetName val="Form-9E"/>
      <sheetName val="Form-9F"/>
      <sheetName val="Annex V"/>
      <sheetName val="Annexure VI"/>
      <sheetName val="Annex VII"/>
      <sheetName val="Annex VIII"/>
      <sheetName val="Form-9A(I)_Transmission_2014-15"/>
      <sheetName val="Form 9 A(II)"/>
      <sheetName val="Form 9B"/>
      <sheetName val="Unch I Dep rate Calculation"/>
      <sheetName val="Revised Form 9C_Final_Transmiss"/>
      <sheetName val="Form 9E"/>
      <sheetName val="Form 9F"/>
      <sheetName val="Form-9B-09-10_Done"/>
      <sheetName val="Form-9B-10-11_Done"/>
      <sheetName val="Form-9B-11-12_Done"/>
      <sheetName val="Form 10"/>
      <sheetName val="Form 11"/>
      <sheetName val="Form 17 (2014-15)"/>
      <sheetName val="Form-13"/>
      <sheetName val="Form 13C"/>
      <sheetName val="Form 13D"/>
      <sheetName val="Form 13E"/>
      <sheetName val="Form 14"/>
      <sheetName val="Form 14A"/>
      <sheetName val="Form-18"/>
      <sheetName val="Form 17 Fin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D23">
            <v>48747395.900000006</v>
          </cell>
          <cell r="E23">
            <v>16735.22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-1B"/>
      <sheetName val="Form-1C"/>
      <sheetName val="Form 4"/>
      <sheetName val="Form 4A"/>
      <sheetName val="Abstract Cost"/>
      <sheetName val="Form 5A"/>
      <sheetName val="Form 5B"/>
      <sheetName val="Form 5C"/>
      <sheetName val="Form 5D"/>
      <sheetName val="Form 5E"/>
      <sheetName val="Form 5Ei"/>
      <sheetName val="Form 5Eii"/>
      <sheetName val="Form 5F"/>
      <sheetName val="Form 6"/>
      <sheetName val="Form 7"/>
      <sheetName val="Form 8"/>
      <sheetName val="Form- 5_Transmission"/>
      <sheetName val="Annexure IA 2015-16)"/>
      <sheetName val="Annex A Summary 2015-16"/>
      <sheetName val="Form-9Bi_2015-16"/>
      <sheetName val="Form-9D (2015-16)"/>
      <sheetName val="IUT 2015-16"/>
      <sheetName val="Annexure IA"/>
      <sheetName val="Annex A Summary 2015-16 Rh-II"/>
      <sheetName val="Form-9A 15-16"/>
      <sheetName val="Liab_15-16"/>
      <sheetName val="Form-9Bi_2015-16 Rh-II"/>
      <sheetName val="Revised Form 9C_Final_Thermal"/>
      <sheetName val="Form 17 (2015-16)"/>
      <sheetName val="Form-9D"/>
      <sheetName val="Form-9E"/>
      <sheetName val="Form-9F"/>
      <sheetName val="Annexure VI"/>
      <sheetName val="Annex V"/>
      <sheetName val="Annex VII"/>
      <sheetName val="Annex VIII"/>
      <sheetName val="Form-9A(I)_Transmission_2014-15"/>
      <sheetName val="Form 9 A(II)"/>
      <sheetName val="Form 9B"/>
      <sheetName val="Form 9C"/>
      <sheetName val="Unch I Dep rate Calculation"/>
      <sheetName val="Revised Form 9C_Final_Transmiss"/>
      <sheetName val="Form 9E"/>
      <sheetName val="Form 9F"/>
      <sheetName val="Form-9B-09-10_Done"/>
      <sheetName val="Form-9B-10-11_Done"/>
      <sheetName val="Form-9B-11-12_Done"/>
      <sheetName val="Form 10"/>
      <sheetName val="Form 11"/>
      <sheetName val="Form 17 (2014-15)"/>
      <sheetName val="Form-13"/>
      <sheetName val="Form 13C"/>
      <sheetName val="Form 13D"/>
      <sheetName val="Form 13E"/>
      <sheetName val="Form 14"/>
      <sheetName val="Form 14A"/>
      <sheetName val="Form-18"/>
      <sheetName val="Form 17 Fin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7">
          <cell r="D17">
            <v>39098970.990000002</v>
          </cell>
        </row>
      </sheetData>
      <sheetData sheetId="24">
        <row r="15">
          <cell r="E15">
            <v>8942647.8300000001</v>
          </cell>
        </row>
        <row r="16">
          <cell r="E16">
            <v>9753905.1600000001</v>
          </cell>
        </row>
        <row r="17">
          <cell r="E17">
            <v>3461331</v>
          </cell>
        </row>
        <row r="18">
          <cell r="E18">
            <v>12855105</v>
          </cell>
        </row>
        <row r="19">
          <cell r="E19">
            <v>4085982</v>
          </cell>
        </row>
      </sheetData>
      <sheetData sheetId="25"/>
      <sheetData sheetId="26"/>
      <sheetData sheetId="27">
        <row r="14">
          <cell r="D14">
            <v>-48188662.019996643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topLeftCell="A52" zoomScaleNormal="100" workbookViewId="0">
      <pane xSplit="1" topLeftCell="H1" activePane="topRight" state="frozen"/>
      <selection pane="topRight" activeCell="Q41" sqref="Q41:Q44"/>
    </sheetView>
  </sheetViews>
  <sheetFormatPr defaultColWidth="8.85546875" defaultRowHeight="12.75"/>
  <cols>
    <col min="1" max="1" width="8.85546875" style="35"/>
    <col min="2" max="2" width="10.5703125" style="35" customWidth="1"/>
    <col min="3" max="3" width="10.28515625" style="35" customWidth="1"/>
    <col min="4" max="4" width="12" style="37" customWidth="1"/>
    <col min="5" max="8" width="11.5703125" style="37" customWidth="1"/>
    <col min="9" max="9" width="31.7109375" style="35" customWidth="1"/>
    <col min="10" max="10" width="9.7109375" style="35" customWidth="1"/>
    <col min="11" max="11" width="11.85546875" style="35" customWidth="1"/>
    <col min="12" max="12" width="9.7109375" style="37" customWidth="1"/>
    <col min="13" max="13" width="10.85546875" style="35" customWidth="1"/>
    <col min="14" max="15" width="9.140625" style="35" customWidth="1"/>
    <col min="16" max="16" width="15" style="35" customWidth="1"/>
    <col min="17" max="17" width="11.7109375" style="35" customWidth="1"/>
    <col min="18" max="18" width="9.85546875" style="35" customWidth="1"/>
    <col min="19" max="19" width="9.7109375" style="35" customWidth="1"/>
    <col min="20" max="20" width="12.85546875" style="42" customWidth="1"/>
    <col min="21" max="21" width="23.28515625" style="46" customWidth="1"/>
    <col min="22" max="16384" width="8.85546875" style="35"/>
  </cols>
  <sheetData>
    <row r="1" spans="1:2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>
      <c r="A2" s="129" t="s">
        <v>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>
      <c r="A4" s="129" t="s">
        <v>87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3.5" thickBot="1">
      <c r="A5" s="130" t="s">
        <v>16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</row>
    <row r="6" spans="1:21" s="37" customFormat="1" ht="39.6" customHeight="1" thickBot="1">
      <c r="A6" s="131" t="s">
        <v>1</v>
      </c>
      <c r="B6" s="131" t="s">
        <v>70</v>
      </c>
      <c r="C6" s="131"/>
      <c r="D6" s="131" t="s">
        <v>2</v>
      </c>
      <c r="E6" s="131" t="s">
        <v>3</v>
      </c>
      <c r="F6" s="141" t="s">
        <v>126</v>
      </c>
      <c r="G6" s="131" t="s">
        <v>127</v>
      </c>
      <c r="H6" s="131" t="s">
        <v>128</v>
      </c>
      <c r="I6" s="131" t="s">
        <v>4</v>
      </c>
      <c r="J6" s="131"/>
      <c r="K6" s="131"/>
      <c r="L6" s="131"/>
      <c r="M6" s="131"/>
      <c r="N6" s="131"/>
      <c r="O6" s="141" t="s">
        <v>124</v>
      </c>
      <c r="P6" s="135" t="s">
        <v>95</v>
      </c>
      <c r="Q6" s="135" t="s">
        <v>119</v>
      </c>
      <c r="R6" s="135" t="s">
        <v>75</v>
      </c>
      <c r="S6" s="135" t="s">
        <v>15</v>
      </c>
      <c r="T6" s="137" t="s">
        <v>76</v>
      </c>
      <c r="U6" s="139" t="s">
        <v>5</v>
      </c>
    </row>
    <row r="7" spans="1:21" s="37" customFormat="1" ht="52.9" customHeight="1" thickBot="1">
      <c r="A7" s="131"/>
      <c r="B7" s="131"/>
      <c r="C7" s="131"/>
      <c r="D7" s="131"/>
      <c r="E7" s="131"/>
      <c r="F7" s="142"/>
      <c r="G7" s="131"/>
      <c r="H7" s="131"/>
      <c r="I7" s="131" t="s">
        <v>71</v>
      </c>
      <c r="J7" s="131"/>
      <c r="K7" s="131" t="s">
        <v>6</v>
      </c>
      <c r="L7" s="131"/>
      <c r="M7" s="131" t="s">
        <v>7</v>
      </c>
      <c r="N7" s="131"/>
      <c r="O7" s="142"/>
      <c r="P7" s="136"/>
      <c r="Q7" s="136"/>
      <c r="R7" s="136"/>
      <c r="S7" s="136"/>
      <c r="T7" s="138"/>
      <c r="U7" s="140"/>
    </row>
    <row r="8" spans="1:21" ht="39.6" customHeight="1" thickBot="1">
      <c r="A8" s="38"/>
      <c r="B8" s="36" t="s">
        <v>74</v>
      </c>
      <c r="C8" s="36" t="s">
        <v>88</v>
      </c>
      <c r="D8" s="88" t="s">
        <v>77</v>
      </c>
      <c r="E8" s="88" t="s">
        <v>77</v>
      </c>
      <c r="F8" s="106" t="s">
        <v>129</v>
      </c>
      <c r="G8" s="88" t="s">
        <v>77</v>
      </c>
      <c r="H8" s="88" t="s">
        <v>77</v>
      </c>
      <c r="I8" s="36" t="s">
        <v>8</v>
      </c>
      <c r="J8" s="36" t="s">
        <v>77</v>
      </c>
      <c r="K8" s="36" t="s">
        <v>8</v>
      </c>
      <c r="L8" s="36" t="s">
        <v>73</v>
      </c>
      <c r="M8" s="36" t="s">
        <v>8</v>
      </c>
      <c r="N8" s="38" t="s">
        <v>9</v>
      </c>
      <c r="O8" s="105" t="s">
        <v>125</v>
      </c>
      <c r="P8" s="88" t="s">
        <v>77</v>
      </c>
      <c r="Q8" s="88" t="s">
        <v>77</v>
      </c>
      <c r="R8" s="88" t="s">
        <v>77</v>
      </c>
      <c r="S8" s="88" t="s">
        <v>77</v>
      </c>
      <c r="T8" s="88" t="s">
        <v>77</v>
      </c>
      <c r="U8" s="61"/>
    </row>
    <row r="9" spans="1:21" ht="27" customHeight="1" thickBot="1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9">
        <v>6</v>
      </c>
      <c r="G9" s="89" t="s">
        <v>130</v>
      </c>
      <c r="H9" s="89" t="s">
        <v>131</v>
      </c>
      <c r="I9" s="126">
        <v>9</v>
      </c>
      <c r="J9" s="127"/>
      <c r="K9" s="126">
        <v>10</v>
      </c>
      <c r="L9" s="127"/>
      <c r="M9" s="126">
        <v>11</v>
      </c>
      <c r="N9" s="127"/>
      <c r="O9" s="90" t="s">
        <v>132</v>
      </c>
      <c r="P9" s="62">
        <v>13</v>
      </c>
      <c r="Q9" s="63" t="s">
        <v>133</v>
      </c>
      <c r="R9" s="62">
        <v>15</v>
      </c>
      <c r="S9" s="62" t="s">
        <v>134</v>
      </c>
      <c r="T9" s="62">
        <v>17</v>
      </c>
      <c r="U9" s="62">
        <v>18</v>
      </c>
    </row>
    <row r="10" spans="1:21" ht="12.75" customHeight="1">
      <c r="A10" s="115" t="s">
        <v>10</v>
      </c>
      <c r="B10" s="108">
        <v>184.66</v>
      </c>
      <c r="C10" s="114">
        <v>-558.4076027000001</v>
      </c>
      <c r="D10" s="108">
        <v>0</v>
      </c>
      <c r="E10" s="108">
        <v>0</v>
      </c>
      <c r="F10" s="108">
        <v>33.99</v>
      </c>
      <c r="G10" s="108">
        <v>0</v>
      </c>
      <c r="H10" s="108">
        <v>0</v>
      </c>
      <c r="I10" s="40" t="s">
        <v>105</v>
      </c>
      <c r="J10" s="66">
        <v>44.311163499999999</v>
      </c>
      <c r="K10" s="64" t="s">
        <v>89</v>
      </c>
      <c r="L10" s="64" t="s">
        <v>89</v>
      </c>
      <c r="M10" s="64" t="s">
        <v>89</v>
      </c>
      <c r="N10" s="64" t="s">
        <v>89</v>
      </c>
      <c r="O10" s="64"/>
      <c r="P10" s="108">
        <v>1011.42</v>
      </c>
      <c r="Q10" s="114">
        <f>B10+C10-J17-P10</f>
        <v>-1011.4200000000001</v>
      </c>
      <c r="R10" s="114">
        <v>138.83802069999993</v>
      </c>
      <c r="S10" s="114">
        <v>776.51041799999985</v>
      </c>
      <c r="T10" s="111">
        <v>-5162.54</v>
      </c>
      <c r="U10" s="143" t="s">
        <v>90</v>
      </c>
    </row>
    <row r="11" spans="1:21" ht="15" customHeight="1">
      <c r="A11" s="116"/>
      <c r="B11" s="109"/>
      <c r="C11" s="119"/>
      <c r="D11" s="109"/>
      <c r="E11" s="109"/>
      <c r="F11" s="109"/>
      <c r="G11" s="109"/>
      <c r="H11" s="109"/>
      <c r="I11" s="54" t="s">
        <v>106</v>
      </c>
      <c r="J11" s="54">
        <v>124.10978379999999</v>
      </c>
      <c r="K11" s="65"/>
      <c r="L11" s="65"/>
      <c r="M11" s="65"/>
      <c r="N11" s="65"/>
      <c r="O11" s="65"/>
      <c r="P11" s="109"/>
      <c r="Q11" s="109"/>
      <c r="R11" s="119"/>
      <c r="S11" s="109"/>
      <c r="T11" s="112"/>
      <c r="U11" s="144"/>
    </row>
    <row r="12" spans="1:21" ht="15" customHeight="1">
      <c r="A12" s="116"/>
      <c r="B12" s="109"/>
      <c r="C12" s="119"/>
      <c r="D12" s="109"/>
      <c r="E12" s="109"/>
      <c r="F12" s="109"/>
      <c r="G12" s="109"/>
      <c r="H12" s="109"/>
      <c r="I12" s="54" t="s">
        <v>107</v>
      </c>
      <c r="J12" s="54">
        <v>11.60642</v>
      </c>
      <c r="K12" s="65"/>
      <c r="L12" s="65"/>
      <c r="M12" s="65"/>
      <c r="N12" s="65"/>
      <c r="O12" s="65"/>
      <c r="P12" s="109"/>
      <c r="Q12" s="109"/>
      <c r="R12" s="119"/>
      <c r="S12" s="109"/>
      <c r="T12" s="112"/>
      <c r="U12" s="144"/>
    </row>
    <row r="13" spans="1:21" ht="15" customHeight="1">
      <c r="A13" s="116"/>
      <c r="B13" s="109"/>
      <c r="C13" s="119"/>
      <c r="D13" s="109"/>
      <c r="E13" s="109"/>
      <c r="F13" s="109"/>
      <c r="G13" s="109"/>
      <c r="H13" s="109"/>
      <c r="I13" s="48" t="s">
        <v>108</v>
      </c>
      <c r="J13" s="54">
        <v>0.70609999999999995</v>
      </c>
      <c r="K13" s="65"/>
      <c r="L13" s="65"/>
      <c r="M13" s="65"/>
      <c r="N13" s="65"/>
      <c r="O13" s="65"/>
      <c r="P13" s="109"/>
      <c r="Q13" s="109"/>
      <c r="R13" s="119"/>
      <c r="S13" s="109"/>
      <c r="T13" s="112"/>
      <c r="U13" s="144"/>
    </row>
    <row r="14" spans="1:21" ht="15" customHeight="1">
      <c r="A14" s="116"/>
      <c r="B14" s="109"/>
      <c r="C14" s="119"/>
      <c r="D14" s="109"/>
      <c r="E14" s="109"/>
      <c r="F14" s="109"/>
      <c r="G14" s="109"/>
      <c r="H14" s="109"/>
      <c r="I14" s="48" t="s">
        <v>109</v>
      </c>
      <c r="J14" s="54">
        <v>7.2522099999999998</v>
      </c>
      <c r="K14" s="65"/>
      <c r="L14" s="65"/>
      <c r="M14" s="65"/>
      <c r="N14" s="65"/>
      <c r="O14" s="65"/>
      <c r="P14" s="109"/>
      <c r="Q14" s="109"/>
      <c r="R14" s="119"/>
      <c r="S14" s="109"/>
      <c r="T14" s="112"/>
      <c r="U14" s="144"/>
    </row>
    <row r="15" spans="1:21" ht="15" customHeight="1">
      <c r="A15" s="116"/>
      <c r="B15" s="109"/>
      <c r="C15" s="119"/>
      <c r="D15" s="109"/>
      <c r="E15" s="109"/>
      <c r="F15" s="109"/>
      <c r="G15" s="109"/>
      <c r="H15" s="109"/>
      <c r="I15" s="48" t="s">
        <v>110</v>
      </c>
      <c r="J15" s="54">
        <v>6.11</v>
      </c>
      <c r="K15" s="65"/>
      <c r="L15" s="65"/>
      <c r="M15" s="65"/>
      <c r="N15" s="65"/>
      <c r="O15" s="65"/>
      <c r="P15" s="109"/>
      <c r="Q15" s="109"/>
      <c r="R15" s="119"/>
      <c r="S15" s="109"/>
      <c r="T15" s="112"/>
      <c r="U15" s="144"/>
    </row>
    <row r="16" spans="1:21" ht="15" customHeight="1">
      <c r="A16" s="117"/>
      <c r="B16" s="118"/>
      <c r="C16" s="120"/>
      <c r="D16" s="118"/>
      <c r="E16" s="118"/>
      <c r="F16" s="109"/>
      <c r="G16" s="118"/>
      <c r="H16" s="118"/>
      <c r="I16" s="48" t="s">
        <v>111</v>
      </c>
      <c r="J16" s="54">
        <v>-567.84328000000005</v>
      </c>
      <c r="K16" s="65"/>
      <c r="L16" s="65"/>
      <c r="M16" s="65"/>
      <c r="N16" s="65"/>
      <c r="O16" s="65"/>
      <c r="P16" s="109"/>
      <c r="Q16" s="109"/>
      <c r="R16" s="119"/>
      <c r="S16" s="109"/>
      <c r="T16" s="112"/>
      <c r="U16" s="144"/>
    </row>
    <row r="17" spans="1:21" ht="15.75" customHeight="1" thickBot="1">
      <c r="A17" s="47"/>
      <c r="B17" s="45"/>
      <c r="C17" s="45"/>
      <c r="D17" s="43"/>
      <c r="E17" s="43"/>
      <c r="F17" s="110"/>
      <c r="G17" s="43"/>
      <c r="H17" s="43"/>
      <c r="I17" s="45" t="s">
        <v>72</v>
      </c>
      <c r="J17" s="49">
        <v>-373.74760270000007</v>
      </c>
      <c r="K17" s="45" t="s">
        <v>72</v>
      </c>
      <c r="L17" s="49">
        <v>0</v>
      </c>
      <c r="M17" s="45" t="s">
        <v>72</v>
      </c>
      <c r="N17" s="49">
        <v>0</v>
      </c>
      <c r="O17" s="104"/>
      <c r="P17" s="110"/>
      <c r="Q17" s="110"/>
      <c r="R17" s="146"/>
      <c r="S17" s="110"/>
      <c r="T17" s="113"/>
      <c r="U17" s="145"/>
    </row>
    <row r="18" spans="1:21" ht="13.5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</row>
    <row r="19" spans="1:21" ht="13.15" customHeight="1">
      <c r="A19" s="115" t="s">
        <v>11</v>
      </c>
      <c r="B19" s="108">
        <v>5510.82</v>
      </c>
      <c r="C19" s="114">
        <v>29.465502700000798</v>
      </c>
      <c r="D19" s="108">
        <v>0</v>
      </c>
      <c r="E19" s="122">
        <v>0</v>
      </c>
      <c r="F19" s="108">
        <v>33.218000000000004</v>
      </c>
      <c r="G19" s="108"/>
      <c r="H19" s="108"/>
      <c r="I19" s="34" t="s">
        <v>105</v>
      </c>
      <c r="J19" s="66">
        <v>0.32634920000000001</v>
      </c>
      <c r="K19" s="111" t="s">
        <v>89</v>
      </c>
      <c r="L19" s="111" t="s">
        <v>89</v>
      </c>
      <c r="M19" s="111" t="s">
        <v>89</v>
      </c>
      <c r="N19" s="111" t="s">
        <v>89</v>
      </c>
      <c r="O19" s="91"/>
      <c r="P19" s="108">
        <v>175.65</v>
      </c>
      <c r="Q19" s="114">
        <f>B19+C19+D19+E19-J28-P19</f>
        <v>-175.65</v>
      </c>
      <c r="R19" s="114">
        <v>346.51460080000004</v>
      </c>
      <c r="S19" s="114">
        <v>6062.4501035000003</v>
      </c>
      <c r="T19" s="108">
        <v>4769.84</v>
      </c>
      <c r="U19" s="143" t="s">
        <v>91</v>
      </c>
    </row>
    <row r="20" spans="1:21" ht="13.15" customHeight="1">
      <c r="A20" s="116"/>
      <c r="B20" s="109"/>
      <c r="C20" s="119"/>
      <c r="D20" s="109"/>
      <c r="E20" s="123"/>
      <c r="F20" s="109"/>
      <c r="G20" s="109"/>
      <c r="H20" s="109"/>
      <c r="I20" s="55" t="s">
        <v>112</v>
      </c>
      <c r="J20" s="67">
        <v>1714.9677231000001</v>
      </c>
      <c r="K20" s="112"/>
      <c r="L20" s="112"/>
      <c r="M20" s="112"/>
      <c r="N20" s="112"/>
      <c r="O20" s="92"/>
      <c r="P20" s="109"/>
      <c r="Q20" s="109"/>
      <c r="R20" s="119"/>
      <c r="S20" s="109"/>
      <c r="T20" s="109"/>
      <c r="U20" s="144"/>
    </row>
    <row r="21" spans="1:21" ht="13.15" customHeight="1">
      <c r="A21" s="116"/>
      <c r="B21" s="109"/>
      <c r="C21" s="119"/>
      <c r="D21" s="109"/>
      <c r="E21" s="123"/>
      <c r="F21" s="109"/>
      <c r="G21" s="109"/>
      <c r="H21" s="109"/>
      <c r="I21" s="55" t="s">
        <v>108</v>
      </c>
      <c r="J21" s="67">
        <v>1.1383700000000001</v>
      </c>
      <c r="K21" s="112"/>
      <c r="L21" s="112"/>
      <c r="M21" s="112"/>
      <c r="N21" s="112"/>
      <c r="O21" s="92"/>
      <c r="P21" s="109"/>
      <c r="Q21" s="109"/>
      <c r="R21" s="119"/>
      <c r="S21" s="109"/>
      <c r="T21" s="109"/>
      <c r="U21" s="144"/>
    </row>
    <row r="22" spans="1:21" ht="13.15" customHeight="1">
      <c r="A22" s="116"/>
      <c r="B22" s="109"/>
      <c r="C22" s="119"/>
      <c r="D22" s="109"/>
      <c r="E22" s="123"/>
      <c r="F22" s="109"/>
      <c r="G22" s="109"/>
      <c r="H22" s="109"/>
      <c r="I22" s="55" t="s">
        <v>109</v>
      </c>
      <c r="J22" s="67">
        <v>6.7046824999999997</v>
      </c>
      <c r="K22" s="112"/>
      <c r="L22" s="112"/>
      <c r="M22" s="112"/>
      <c r="N22" s="112"/>
      <c r="O22" s="92"/>
      <c r="P22" s="109"/>
      <c r="Q22" s="109"/>
      <c r="R22" s="119"/>
      <c r="S22" s="109"/>
      <c r="T22" s="109"/>
      <c r="U22" s="144"/>
    </row>
    <row r="23" spans="1:21" ht="13.15" customHeight="1">
      <c r="A23" s="116"/>
      <c r="B23" s="109"/>
      <c r="C23" s="119"/>
      <c r="D23" s="109"/>
      <c r="E23" s="123"/>
      <c r="F23" s="109"/>
      <c r="G23" s="109"/>
      <c r="H23" s="109"/>
      <c r="I23" s="55" t="s">
        <v>113</v>
      </c>
      <c r="J23" s="67">
        <v>0.94491000000000003</v>
      </c>
      <c r="K23" s="112"/>
      <c r="L23" s="112"/>
      <c r="M23" s="112"/>
      <c r="N23" s="112"/>
      <c r="O23" s="92"/>
      <c r="P23" s="109"/>
      <c r="Q23" s="109"/>
      <c r="R23" s="119"/>
      <c r="S23" s="109"/>
      <c r="T23" s="109"/>
      <c r="U23" s="144"/>
    </row>
    <row r="24" spans="1:21" ht="13.15" customHeight="1">
      <c r="A24" s="116"/>
      <c r="B24" s="109"/>
      <c r="C24" s="119"/>
      <c r="D24" s="109"/>
      <c r="E24" s="123"/>
      <c r="F24" s="109"/>
      <c r="G24" s="109"/>
      <c r="H24" s="109"/>
      <c r="I24" s="55" t="s">
        <v>114</v>
      </c>
      <c r="J24" s="67">
        <v>26.346756899999999</v>
      </c>
      <c r="K24" s="112"/>
      <c r="L24" s="112"/>
      <c r="M24" s="112"/>
      <c r="N24" s="112"/>
      <c r="O24" s="92"/>
      <c r="P24" s="109"/>
      <c r="Q24" s="109"/>
      <c r="R24" s="119"/>
      <c r="S24" s="109"/>
      <c r="T24" s="109"/>
      <c r="U24" s="144"/>
    </row>
    <row r="25" spans="1:21" ht="13.15" customHeight="1">
      <c r="A25" s="116"/>
      <c r="B25" s="109"/>
      <c r="C25" s="119"/>
      <c r="D25" s="109"/>
      <c r="E25" s="123"/>
      <c r="F25" s="109"/>
      <c r="G25" s="109"/>
      <c r="H25" s="109"/>
      <c r="I25" s="55" t="s">
        <v>115</v>
      </c>
      <c r="J25" s="67">
        <v>55.937730000000002</v>
      </c>
      <c r="K25" s="112"/>
      <c r="L25" s="112"/>
      <c r="M25" s="112"/>
      <c r="N25" s="112"/>
      <c r="O25" s="92"/>
      <c r="P25" s="109"/>
      <c r="Q25" s="109"/>
      <c r="R25" s="119"/>
      <c r="S25" s="109"/>
      <c r="T25" s="109"/>
      <c r="U25" s="144"/>
    </row>
    <row r="26" spans="1:21" ht="13.15" customHeight="1">
      <c r="A26" s="116"/>
      <c r="B26" s="109"/>
      <c r="C26" s="119"/>
      <c r="D26" s="109"/>
      <c r="E26" s="123"/>
      <c r="F26" s="109"/>
      <c r="G26" s="109"/>
      <c r="H26" s="109"/>
      <c r="I26" s="55" t="s">
        <v>116</v>
      </c>
      <c r="J26" s="67">
        <v>3777.055331</v>
      </c>
      <c r="K26" s="112"/>
      <c r="L26" s="112"/>
      <c r="M26" s="112"/>
      <c r="N26" s="112"/>
      <c r="O26" s="92"/>
      <c r="P26" s="109"/>
      <c r="Q26" s="109"/>
      <c r="R26" s="119"/>
      <c r="S26" s="109"/>
      <c r="T26" s="109"/>
      <c r="U26" s="144"/>
    </row>
    <row r="27" spans="1:21" ht="13.15" customHeight="1">
      <c r="A27" s="116"/>
      <c r="B27" s="109"/>
      <c r="C27" s="119"/>
      <c r="D27" s="109"/>
      <c r="E27" s="123"/>
      <c r="F27" s="109"/>
      <c r="G27" s="109"/>
      <c r="H27" s="109"/>
      <c r="I27" s="55" t="s">
        <v>111</v>
      </c>
      <c r="J27" s="67">
        <v>-43.13635</v>
      </c>
      <c r="K27" s="125"/>
      <c r="L27" s="125"/>
      <c r="M27" s="125"/>
      <c r="N27" s="125"/>
      <c r="O27" s="92"/>
      <c r="P27" s="109"/>
      <c r="Q27" s="109"/>
      <c r="R27" s="119"/>
      <c r="S27" s="109"/>
      <c r="T27" s="109"/>
      <c r="U27" s="144"/>
    </row>
    <row r="28" spans="1:21" ht="15" customHeight="1" thickBot="1">
      <c r="A28" s="121"/>
      <c r="B28" s="110"/>
      <c r="C28" s="110"/>
      <c r="D28" s="110"/>
      <c r="E28" s="124"/>
      <c r="F28" s="110"/>
      <c r="G28" s="110"/>
      <c r="H28" s="110"/>
      <c r="I28" s="47" t="s">
        <v>72</v>
      </c>
      <c r="J28" s="49">
        <v>5540.2855027000005</v>
      </c>
      <c r="K28" s="45" t="s">
        <v>72</v>
      </c>
      <c r="L28" s="49">
        <v>0</v>
      </c>
      <c r="M28" s="45" t="s">
        <v>72</v>
      </c>
      <c r="N28" s="49">
        <v>0</v>
      </c>
      <c r="O28" s="104"/>
      <c r="P28" s="110"/>
      <c r="Q28" s="110"/>
      <c r="R28" s="146"/>
      <c r="S28" s="110"/>
      <c r="T28" s="110"/>
      <c r="U28" s="144"/>
    </row>
    <row r="29" spans="1:21" ht="15" customHeight="1" thickBo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4"/>
    </row>
    <row r="30" spans="1:21" s="41" customFormat="1" ht="24" customHeight="1">
      <c r="A30" s="115" t="s">
        <v>12</v>
      </c>
      <c r="B30" s="108">
        <v>210.38</v>
      </c>
      <c r="C30" s="114">
        <v>629.55965540000011</v>
      </c>
      <c r="D30" s="108">
        <v>0</v>
      </c>
      <c r="E30" s="108">
        <v>0</v>
      </c>
      <c r="F30" s="108">
        <v>32.445</v>
      </c>
      <c r="G30" s="108"/>
      <c r="H30" s="108"/>
      <c r="I30" s="34" t="s">
        <v>112</v>
      </c>
      <c r="J30" s="66">
        <v>50.507399200000002</v>
      </c>
      <c r="K30" s="111" t="s">
        <v>89</v>
      </c>
      <c r="L30" s="111" t="s">
        <v>89</v>
      </c>
      <c r="M30" s="111" t="s">
        <v>89</v>
      </c>
      <c r="N30" s="111" t="s">
        <v>89</v>
      </c>
      <c r="O30" s="91"/>
      <c r="P30" s="108">
        <v>188.39</v>
      </c>
      <c r="Q30" s="108">
        <f>-P30</f>
        <v>-188.39</v>
      </c>
      <c r="R30" s="114">
        <v>406.84988149999873</v>
      </c>
      <c r="S30" s="114">
        <v>1435.1795368999988</v>
      </c>
      <c r="T30" s="108">
        <v>3141.61</v>
      </c>
      <c r="U30" s="143" t="s">
        <v>92</v>
      </c>
    </row>
    <row r="31" spans="1:21" s="41" customFormat="1" ht="24" customHeight="1">
      <c r="A31" s="116"/>
      <c r="B31" s="109"/>
      <c r="C31" s="119"/>
      <c r="D31" s="109"/>
      <c r="E31" s="109"/>
      <c r="F31" s="109"/>
      <c r="G31" s="109"/>
      <c r="H31" s="109"/>
      <c r="I31" s="55" t="s">
        <v>116</v>
      </c>
      <c r="J31" s="67">
        <v>162.04029</v>
      </c>
      <c r="K31" s="112"/>
      <c r="L31" s="112"/>
      <c r="M31" s="112"/>
      <c r="N31" s="112"/>
      <c r="O31" s="92"/>
      <c r="P31" s="109"/>
      <c r="Q31" s="109"/>
      <c r="R31" s="119"/>
      <c r="S31" s="109"/>
      <c r="T31" s="109"/>
      <c r="U31" s="144"/>
    </row>
    <row r="32" spans="1:21" ht="24" customHeight="1">
      <c r="A32" s="117"/>
      <c r="B32" s="118"/>
      <c r="C32" s="120"/>
      <c r="D32" s="118"/>
      <c r="E32" s="118"/>
      <c r="F32" s="118"/>
      <c r="G32" s="118"/>
      <c r="H32" s="118"/>
      <c r="I32" s="48" t="s">
        <v>111</v>
      </c>
      <c r="J32" s="54">
        <v>627.39196620000007</v>
      </c>
      <c r="K32" s="125"/>
      <c r="L32" s="125"/>
      <c r="M32" s="125"/>
      <c r="N32" s="125"/>
      <c r="O32" s="92"/>
      <c r="P32" s="109"/>
      <c r="Q32" s="109"/>
      <c r="R32" s="119"/>
      <c r="S32" s="109"/>
      <c r="T32" s="109"/>
      <c r="U32" s="144"/>
    </row>
    <row r="33" spans="1:22" ht="15.6" customHeight="1" thickBot="1">
      <c r="A33" s="51"/>
      <c r="B33" s="50"/>
      <c r="C33" s="50"/>
      <c r="D33" s="44"/>
      <c r="E33" s="44"/>
      <c r="F33" s="44"/>
      <c r="G33" s="44"/>
      <c r="H33" s="44"/>
      <c r="I33" s="45" t="s">
        <v>72</v>
      </c>
      <c r="J33" s="49">
        <v>839.93965540000011</v>
      </c>
      <c r="K33" s="45" t="s">
        <v>72</v>
      </c>
      <c r="L33" s="49">
        <v>0</v>
      </c>
      <c r="M33" s="45" t="s">
        <v>72</v>
      </c>
      <c r="N33" s="49">
        <v>0</v>
      </c>
      <c r="O33" s="104"/>
      <c r="P33" s="110"/>
      <c r="Q33" s="110"/>
      <c r="R33" s="146"/>
      <c r="S33" s="110"/>
      <c r="T33" s="110"/>
      <c r="U33" s="145"/>
    </row>
    <row r="34" spans="1:22" ht="13.5" thickBo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4"/>
    </row>
    <row r="35" spans="1:22" ht="12.75" customHeight="1">
      <c r="A35" s="115" t="s">
        <v>13</v>
      </c>
      <c r="B35" s="108">
        <v>2521.89</v>
      </c>
      <c r="C35" s="114">
        <v>174.41336749999982</v>
      </c>
      <c r="D35" s="108">
        <v>0</v>
      </c>
      <c r="E35" s="108">
        <v>0</v>
      </c>
      <c r="F35" s="108">
        <v>32.445</v>
      </c>
      <c r="G35" s="108"/>
      <c r="H35" s="108"/>
      <c r="I35" s="34" t="s">
        <v>108</v>
      </c>
      <c r="J35" s="66">
        <v>10.898619999999999</v>
      </c>
      <c r="K35" s="111" t="s">
        <v>89</v>
      </c>
      <c r="L35" s="111" t="s">
        <v>89</v>
      </c>
      <c r="M35" s="111" t="s">
        <v>89</v>
      </c>
      <c r="N35" s="111" t="s">
        <v>89</v>
      </c>
      <c r="O35" s="91"/>
      <c r="P35" s="108">
        <v>22.21</v>
      </c>
      <c r="Q35" s="108">
        <f>-P35</f>
        <v>-22.21</v>
      </c>
      <c r="R35" s="114">
        <v>402.23046630000005</v>
      </c>
      <c r="S35" s="114">
        <v>3120.7438337999997</v>
      </c>
      <c r="T35" s="108">
        <v>1895.74</v>
      </c>
      <c r="U35" s="147" t="s">
        <v>93</v>
      </c>
    </row>
    <row r="36" spans="1:22" ht="15" customHeight="1">
      <c r="A36" s="116"/>
      <c r="B36" s="109"/>
      <c r="C36" s="119"/>
      <c r="D36" s="109"/>
      <c r="E36" s="109"/>
      <c r="F36" s="109"/>
      <c r="G36" s="109"/>
      <c r="H36" s="109"/>
      <c r="I36" s="55" t="s">
        <v>116</v>
      </c>
      <c r="J36" s="67">
        <v>442.40855799999997</v>
      </c>
      <c r="K36" s="112"/>
      <c r="L36" s="112"/>
      <c r="M36" s="112"/>
      <c r="N36" s="112"/>
      <c r="O36" s="92"/>
      <c r="P36" s="109"/>
      <c r="Q36" s="109"/>
      <c r="R36" s="119"/>
      <c r="S36" s="109"/>
      <c r="T36" s="109"/>
      <c r="U36" s="148"/>
    </row>
    <row r="37" spans="1:22" ht="12.75" customHeight="1">
      <c r="A37" s="116"/>
      <c r="B37" s="109"/>
      <c r="C37" s="119"/>
      <c r="D37" s="109"/>
      <c r="E37" s="109"/>
      <c r="F37" s="109"/>
      <c r="G37" s="109"/>
      <c r="H37" s="109"/>
      <c r="I37" s="48" t="s">
        <v>117</v>
      </c>
      <c r="J37" s="54">
        <v>2087.9690999999998</v>
      </c>
      <c r="K37" s="112"/>
      <c r="L37" s="112"/>
      <c r="M37" s="112"/>
      <c r="N37" s="112"/>
      <c r="O37" s="92"/>
      <c r="P37" s="109"/>
      <c r="Q37" s="109"/>
      <c r="R37" s="119"/>
      <c r="S37" s="109"/>
      <c r="T37" s="109"/>
      <c r="U37" s="148"/>
    </row>
    <row r="38" spans="1:22" ht="18" customHeight="1">
      <c r="A38" s="116"/>
      <c r="B38" s="109"/>
      <c r="C38" s="119"/>
      <c r="D38" s="109"/>
      <c r="E38" s="109"/>
      <c r="F38" s="109"/>
      <c r="G38" s="109"/>
      <c r="H38" s="109"/>
      <c r="I38" s="48" t="s">
        <v>111</v>
      </c>
      <c r="J38" s="54">
        <v>155.02708950000002</v>
      </c>
      <c r="K38" s="125"/>
      <c r="L38" s="125"/>
      <c r="M38" s="125"/>
      <c r="N38" s="125"/>
      <c r="O38" s="92"/>
      <c r="P38" s="109"/>
      <c r="Q38" s="109"/>
      <c r="R38" s="119"/>
      <c r="S38" s="109"/>
      <c r="T38" s="109"/>
      <c r="U38" s="148"/>
    </row>
    <row r="39" spans="1:22" ht="15.75" customHeight="1" thickBot="1">
      <c r="A39" s="121"/>
      <c r="B39" s="110"/>
      <c r="C39" s="146"/>
      <c r="D39" s="110"/>
      <c r="E39" s="110"/>
      <c r="F39" s="110"/>
      <c r="G39" s="110"/>
      <c r="H39" s="110"/>
      <c r="I39" s="45" t="s">
        <v>72</v>
      </c>
      <c r="J39" s="57">
        <v>2696.3033674999997</v>
      </c>
      <c r="K39" s="45" t="s">
        <v>72</v>
      </c>
      <c r="L39" s="49">
        <v>0</v>
      </c>
      <c r="M39" s="45" t="s">
        <v>72</v>
      </c>
      <c r="N39" s="49">
        <v>0</v>
      </c>
      <c r="O39" s="104"/>
      <c r="P39" s="110"/>
      <c r="Q39" s="110"/>
      <c r="R39" s="146"/>
      <c r="S39" s="110"/>
      <c r="T39" s="110"/>
      <c r="U39" s="149"/>
    </row>
    <row r="40" spans="1:22" ht="12.75" customHeight="1" thickBo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4"/>
    </row>
    <row r="41" spans="1:22" ht="21.75" customHeight="1">
      <c r="A41" s="115" t="s">
        <v>14</v>
      </c>
      <c r="B41" s="114">
        <v>8.1</v>
      </c>
      <c r="C41" s="114">
        <v>538.10206159999984</v>
      </c>
      <c r="D41" s="114">
        <v>0</v>
      </c>
      <c r="E41" s="114">
        <v>0</v>
      </c>
      <c r="F41" s="114">
        <v>33.99</v>
      </c>
      <c r="G41" s="114"/>
      <c r="H41" s="114"/>
      <c r="I41" s="34" t="s">
        <v>108</v>
      </c>
      <c r="J41" s="66">
        <v>0.91193999999999997</v>
      </c>
      <c r="K41" s="111" t="s">
        <v>89</v>
      </c>
      <c r="L41" s="111" t="s">
        <v>89</v>
      </c>
      <c r="M41" s="111" t="s">
        <v>89</v>
      </c>
      <c r="N41" s="111" t="s">
        <v>89</v>
      </c>
      <c r="O41" s="91"/>
      <c r="P41" s="114">
        <v>0</v>
      </c>
      <c r="Q41" s="114">
        <f>P41</f>
        <v>0</v>
      </c>
      <c r="R41" s="114">
        <v>1962.2919288000001</v>
      </c>
      <c r="S41" s="114">
        <v>2508.4939903999998</v>
      </c>
      <c r="T41" s="108">
        <v>2361.9</v>
      </c>
      <c r="U41" s="143" t="s">
        <v>94</v>
      </c>
    </row>
    <row r="42" spans="1:22" ht="21.75" customHeight="1">
      <c r="A42" s="116"/>
      <c r="B42" s="119"/>
      <c r="C42" s="119"/>
      <c r="D42" s="119"/>
      <c r="E42" s="119"/>
      <c r="F42" s="119"/>
      <c r="G42" s="119"/>
      <c r="H42" s="119"/>
      <c r="I42" s="55" t="s">
        <v>118</v>
      </c>
      <c r="J42" s="67">
        <v>8.0485000000000007</v>
      </c>
      <c r="K42" s="112"/>
      <c r="L42" s="112"/>
      <c r="M42" s="112"/>
      <c r="N42" s="112"/>
      <c r="O42" s="92"/>
      <c r="P42" s="119"/>
      <c r="Q42" s="119"/>
      <c r="R42" s="119"/>
      <c r="S42" s="109"/>
      <c r="T42" s="109"/>
      <c r="U42" s="144"/>
    </row>
    <row r="43" spans="1:22" ht="21.75" customHeight="1">
      <c r="A43" s="117"/>
      <c r="B43" s="120"/>
      <c r="C43" s="120"/>
      <c r="D43" s="120"/>
      <c r="E43" s="120"/>
      <c r="F43" s="120"/>
      <c r="G43" s="120"/>
      <c r="H43" s="120"/>
      <c r="I43" s="48" t="s">
        <v>111</v>
      </c>
      <c r="J43" s="54">
        <v>537.24162159999992</v>
      </c>
      <c r="K43" s="125"/>
      <c r="L43" s="125"/>
      <c r="M43" s="125"/>
      <c r="N43" s="125"/>
      <c r="O43" s="92"/>
      <c r="P43" s="119"/>
      <c r="Q43" s="119"/>
      <c r="R43" s="119"/>
      <c r="S43" s="109"/>
      <c r="T43" s="109"/>
      <c r="U43" s="144"/>
    </row>
    <row r="44" spans="1:22" ht="15.75" customHeight="1" thickBot="1">
      <c r="A44" s="51"/>
      <c r="B44" s="50"/>
      <c r="C44" s="50"/>
      <c r="D44" s="44"/>
      <c r="E44" s="44"/>
      <c r="F44" s="44"/>
      <c r="G44" s="44"/>
      <c r="H44" s="44"/>
      <c r="I44" s="45" t="s">
        <v>72</v>
      </c>
      <c r="J44" s="57">
        <v>546.20206159999987</v>
      </c>
      <c r="K44" s="45" t="s">
        <v>72</v>
      </c>
      <c r="L44" s="49">
        <v>0</v>
      </c>
      <c r="M44" s="45" t="s">
        <v>72</v>
      </c>
      <c r="N44" s="49">
        <v>0</v>
      </c>
      <c r="O44" s="104"/>
      <c r="P44" s="146"/>
      <c r="Q44" s="146"/>
      <c r="R44" s="146"/>
      <c r="S44" s="110"/>
      <c r="T44" s="110"/>
      <c r="U44" s="145"/>
    </row>
    <row r="45" spans="1:22" ht="15" customHeight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5"/>
    </row>
    <row r="46" spans="1:22" s="56" customFormat="1" ht="15" customHeight="1" thickBot="1">
      <c r="A46" s="150" t="s">
        <v>120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68"/>
    </row>
    <row r="47" spans="1:22" s="37" customFormat="1" ht="39.6" customHeight="1" thickBot="1">
      <c r="A47" s="131" t="s">
        <v>1</v>
      </c>
      <c r="B47" s="131" t="s">
        <v>70</v>
      </c>
      <c r="C47" s="131"/>
      <c r="D47" s="131" t="s">
        <v>2</v>
      </c>
      <c r="E47" s="131" t="s">
        <v>3</v>
      </c>
      <c r="F47" s="141" t="s">
        <v>126</v>
      </c>
      <c r="G47" s="131" t="s">
        <v>127</v>
      </c>
      <c r="H47" s="131" t="s">
        <v>128</v>
      </c>
      <c r="I47" s="131" t="s">
        <v>4</v>
      </c>
      <c r="J47" s="131"/>
      <c r="K47" s="131"/>
      <c r="L47" s="131"/>
      <c r="M47" s="131"/>
      <c r="N47" s="131"/>
      <c r="O47" s="141" t="s">
        <v>124</v>
      </c>
      <c r="P47" s="135" t="s">
        <v>95</v>
      </c>
      <c r="Q47" s="135" t="s">
        <v>119</v>
      </c>
      <c r="R47" s="135" t="s">
        <v>75</v>
      </c>
      <c r="S47" s="135" t="s">
        <v>15</v>
      </c>
      <c r="T47" s="137" t="s">
        <v>76</v>
      </c>
      <c r="U47" s="139" t="s">
        <v>5</v>
      </c>
    </row>
    <row r="48" spans="1:22" s="37" customFormat="1" ht="52.9" customHeight="1" thickBot="1">
      <c r="A48" s="131"/>
      <c r="B48" s="131"/>
      <c r="C48" s="131"/>
      <c r="D48" s="131"/>
      <c r="E48" s="131"/>
      <c r="F48" s="142"/>
      <c r="G48" s="131"/>
      <c r="H48" s="131"/>
      <c r="I48" s="131" t="s">
        <v>71</v>
      </c>
      <c r="J48" s="131"/>
      <c r="K48" s="131" t="s">
        <v>6</v>
      </c>
      <c r="L48" s="131"/>
      <c r="M48" s="131" t="s">
        <v>7</v>
      </c>
      <c r="N48" s="131"/>
      <c r="O48" s="142"/>
      <c r="P48" s="136"/>
      <c r="Q48" s="136"/>
      <c r="R48" s="136"/>
      <c r="S48" s="136"/>
      <c r="T48" s="138"/>
      <c r="U48" s="140"/>
    </row>
    <row r="49" spans="1:21" ht="35.450000000000003" customHeight="1" thickBot="1">
      <c r="A49" s="53"/>
      <c r="B49" s="52" t="s">
        <v>74</v>
      </c>
      <c r="C49" s="52" t="s">
        <v>88</v>
      </c>
      <c r="D49" s="39"/>
      <c r="E49" s="39"/>
      <c r="F49" s="106" t="s">
        <v>129</v>
      </c>
      <c r="G49" s="106"/>
      <c r="H49" s="106"/>
      <c r="I49" s="52" t="s">
        <v>8</v>
      </c>
      <c r="J49" s="52" t="s">
        <v>77</v>
      </c>
      <c r="K49" s="52" t="s">
        <v>8</v>
      </c>
      <c r="L49" s="52" t="s">
        <v>73</v>
      </c>
      <c r="M49" s="52" t="s">
        <v>8</v>
      </c>
      <c r="N49" s="53" t="s">
        <v>9</v>
      </c>
      <c r="O49" s="105" t="s">
        <v>125</v>
      </c>
      <c r="P49" s="59"/>
      <c r="Q49" s="59"/>
      <c r="R49" s="59"/>
      <c r="S49" s="60"/>
      <c r="T49" s="60"/>
      <c r="U49" s="61"/>
    </row>
    <row r="50" spans="1:21" ht="27" customHeight="1" thickBot="1">
      <c r="A50" s="88">
        <v>1</v>
      </c>
      <c r="B50" s="88">
        <v>2</v>
      </c>
      <c r="C50" s="88">
        <v>3</v>
      </c>
      <c r="D50" s="88">
        <v>4</v>
      </c>
      <c r="E50" s="88">
        <v>5</v>
      </c>
      <c r="F50" s="89">
        <v>6</v>
      </c>
      <c r="G50" s="89" t="s">
        <v>130</v>
      </c>
      <c r="H50" s="89" t="s">
        <v>131</v>
      </c>
      <c r="I50" s="126">
        <v>9</v>
      </c>
      <c r="J50" s="127"/>
      <c r="K50" s="126">
        <v>10</v>
      </c>
      <c r="L50" s="127"/>
      <c r="M50" s="126">
        <v>11</v>
      </c>
      <c r="N50" s="127"/>
      <c r="O50" s="90" t="s">
        <v>132</v>
      </c>
      <c r="P50" s="62">
        <v>13</v>
      </c>
      <c r="Q50" s="63" t="s">
        <v>133</v>
      </c>
      <c r="R50" s="62">
        <v>15</v>
      </c>
      <c r="S50" s="62" t="s">
        <v>134</v>
      </c>
      <c r="T50" s="62">
        <v>17</v>
      </c>
      <c r="U50" s="62">
        <v>18</v>
      </c>
    </row>
    <row r="51" spans="1:21" s="58" customFormat="1" ht="94.5" customHeight="1" thickBot="1">
      <c r="A51" s="69" t="s">
        <v>65</v>
      </c>
      <c r="B51" s="156">
        <v>0</v>
      </c>
      <c r="C51" s="156"/>
      <c r="D51" s="70">
        <v>0</v>
      </c>
      <c r="E51" s="70">
        <v>0</v>
      </c>
      <c r="F51" s="93">
        <v>20.9605</v>
      </c>
      <c r="G51" s="102">
        <v>0</v>
      </c>
      <c r="H51" s="102">
        <v>0</v>
      </c>
      <c r="I51" s="70" t="s">
        <v>121</v>
      </c>
      <c r="J51" s="70">
        <v>0</v>
      </c>
      <c r="K51" s="70" t="s">
        <v>89</v>
      </c>
      <c r="L51" s="70" t="s">
        <v>89</v>
      </c>
      <c r="M51" s="70" t="s">
        <v>89</v>
      </c>
      <c r="N51" s="70" t="s">
        <v>89</v>
      </c>
      <c r="O51" s="93"/>
      <c r="P51" s="71">
        <v>6.1126500000000004</v>
      </c>
      <c r="Q51" s="71">
        <f>-P51</f>
        <v>-6.1126500000000004</v>
      </c>
      <c r="R51" s="71">
        <v>1776.561993</v>
      </c>
      <c r="S51" s="71">
        <v>1782.6746430000001</v>
      </c>
      <c r="T51" s="71">
        <v>2576.2294895999908</v>
      </c>
      <c r="U51" s="72" t="s">
        <v>96</v>
      </c>
    </row>
    <row r="52" spans="1:21" ht="90" thickBot="1">
      <c r="A52" s="94" t="s">
        <v>66</v>
      </c>
      <c r="B52" s="157">
        <v>0</v>
      </c>
      <c r="C52" s="157"/>
      <c r="D52" s="95">
        <v>0</v>
      </c>
      <c r="E52" s="96">
        <v>0</v>
      </c>
      <c r="F52" s="107">
        <v>21.3416</v>
      </c>
      <c r="G52" s="103">
        <v>0</v>
      </c>
      <c r="H52" s="96">
        <v>0</v>
      </c>
      <c r="I52" s="95" t="s">
        <v>122</v>
      </c>
      <c r="J52" s="97">
        <v>390.98970990000004</v>
      </c>
      <c r="K52" s="95" t="s">
        <v>89</v>
      </c>
      <c r="L52" s="95" t="s">
        <v>89</v>
      </c>
      <c r="M52" s="95" t="s">
        <v>89</v>
      </c>
      <c r="N52" s="95" t="s">
        <v>89</v>
      </c>
      <c r="O52" s="95"/>
      <c r="P52" s="97">
        <v>1.74366</v>
      </c>
      <c r="Q52" s="97">
        <f>-P52</f>
        <v>-1.74366</v>
      </c>
      <c r="R52" s="97">
        <v>412.30824640000003</v>
      </c>
      <c r="S52" s="97">
        <v>805.0416163000001</v>
      </c>
      <c r="T52" s="97">
        <v>-481.88662019996644</v>
      </c>
      <c r="U52" s="98" t="s">
        <v>97</v>
      </c>
    </row>
    <row r="53" spans="1:21" ht="64.5" thickBot="1">
      <c r="A53" s="101" t="s">
        <v>67</v>
      </c>
      <c r="B53" s="156">
        <v>0</v>
      </c>
      <c r="C53" s="156"/>
      <c r="D53" s="73">
        <v>200</v>
      </c>
      <c r="E53" s="74">
        <v>0</v>
      </c>
      <c r="F53" s="107">
        <v>21.3416</v>
      </c>
      <c r="G53" s="71">
        <f>D53*(1-$F$53%)</f>
        <v>157.3168</v>
      </c>
      <c r="H53" s="74">
        <v>0</v>
      </c>
      <c r="I53" s="74" t="s">
        <v>121</v>
      </c>
      <c r="J53" s="74">
        <v>0</v>
      </c>
      <c r="K53" s="107"/>
      <c r="L53" s="107">
        <v>0</v>
      </c>
      <c r="M53" s="107"/>
      <c r="N53" s="107">
        <v>0</v>
      </c>
      <c r="O53" s="99"/>
      <c r="P53" s="73">
        <v>0</v>
      </c>
      <c r="Q53" s="71">
        <f>G53</f>
        <v>157.3168</v>
      </c>
      <c r="R53" s="100">
        <f>('[1]A Summary 2016-17'!$D$23+'[1]A Summary 2016-17'!$E$23)/10^5</f>
        <v>487.64131120000008</v>
      </c>
      <c r="S53" s="100">
        <f>J53+L53+N53+P53+R53</f>
        <v>487.64131120000008</v>
      </c>
      <c r="T53" s="71">
        <v>-7.2702299999999997</v>
      </c>
      <c r="U53" s="72" t="s">
        <v>123</v>
      </c>
    </row>
    <row r="54" spans="1:21">
      <c r="B54" s="35" t="s">
        <v>78</v>
      </c>
    </row>
  </sheetData>
  <sheetProtection password="CC3E" sheet="1" objects="1" scenarios="1"/>
  <mergeCells count="142">
    <mergeCell ref="B53:C53"/>
    <mergeCell ref="T47:T48"/>
    <mergeCell ref="U47:U48"/>
    <mergeCell ref="I48:J48"/>
    <mergeCell ref="K48:L48"/>
    <mergeCell ref="M48:N48"/>
    <mergeCell ref="I50:J50"/>
    <mergeCell ref="K50:L50"/>
    <mergeCell ref="M50:N50"/>
    <mergeCell ref="B52:C52"/>
    <mergeCell ref="B51:C51"/>
    <mergeCell ref="O47:O48"/>
    <mergeCell ref="F47:F48"/>
    <mergeCell ref="G47:G48"/>
    <mergeCell ref="H47:H48"/>
    <mergeCell ref="K35:K38"/>
    <mergeCell ref="F41:F43"/>
    <mergeCell ref="G41:G43"/>
    <mergeCell ref="H41:H43"/>
    <mergeCell ref="R41:R44"/>
    <mergeCell ref="A45:U45"/>
    <mergeCell ref="M35:M38"/>
    <mergeCell ref="A41:A43"/>
    <mergeCell ref="A40:U40"/>
    <mergeCell ref="N35:N38"/>
    <mergeCell ref="Q41:Q44"/>
    <mergeCell ref="K41:K43"/>
    <mergeCell ref="L41:L43"/>
    <mergeCell ref="M41:M43"/>
    <mergeCell ref="N41:N43"/>
    <mergeCell ref="A46:U46"/>
    <mergeCell ref="A47:A48"/>
    <mergeCell ref="B47:C48"/>
    <mergeCell ref="D47:D48"/>
    <mergeCell ref="E47:E48"/>
    <mergeCell ref="I47:N47"/>
    <mergeCell ref="P47:P48"/>
    <mergeCell ref="Q47:Q48"/>
    <mergeCell ref="R47:R48"/>
    <mergeCell ref="S47:S48"/>
    <mergeCell ref="A34:U34"/>
    <mergeCell ref="A35:A39"/>
    <mergeCell ref="B35:B39"/>
    <mergeCell ref="C35:C39"/>
    <mergeCell ref="D35:D39"/>
    <mergeCell ref="E35:E39"/>
    <mergeCell ref="P35:P39"/>
    <mergeCell ref="S35:S39"/>
    <mergeCell ref="S41:S44"/>
    <mergeCell ref="T41:T44"/>
    <mergeCell ref="U41:U44"/>
    <mergeCell ref="T35:T39"/>
    <mergeCell ref="U35:U39"/>
    <mergeCell ref="R35:R39"/>
    <mergeCell ref="F35:F39"/>
    <mergeCell ref="G35:G39"/>
    <mergeCell ref="H35:H39"/>
    <mergeCell ref="Q35:Q39"/>
    <mergeCell ref="P41:P44"/>
    <mergeCell ref="B41:B43"/>
    <mergeCell ref="C41:C43"/>
    <mergeCell ref="D41:D43"/>
    <mergeCell ref="E41:E43"/>
    <mergeCell ref="L35:L38"/>
    <mergeCell ref="D30:D32"/>
    <mergeCell ref="E30:E32"/>
    <mergeCell ref="P30:P33"/>
    <mergeCell ref="A29:U29"/>
    <mergeCell ref="U19:U28"/>
    <mergeCell ref="R10:R17"/>
    <mergeCell ref="R19:R28"/>
    <mergeCell ref="R30:R33"/>
    <mergeCell ref="G30:G32"/>
    <mergeCell ref="H30:H32"/>
    <mergeCell ref="C19:C28"/>
    <mergeCell ref="A10:A16"/>
    <mergeCell ref="B10:B16"/>
    <mergeCell ref="C10:C16"/>
    <mergeCell ref="D10:D16"/>
    <mergeCell ref="E10:E16"/>
    <mergeCell ref="T30:T33"/>
    <mergeCell ref="U30:U33"/>
    <mergeCell ref="O6:O7"/>
    <mergeCell ref="F6:F7"/>
    <mergeCell ref="G6:G7"/>
    <mergeCell ref="H6:H7"/>
    <mergeCell ref="U10:U17"/>
    <mergeCell ref="S10:S17"/>
    <mergeCell ref="R6:R7"/>
    <mergeCell ref="Q10:Q17"/>
    <mergeCell ref="G10:G16"/>
    <mergeCell ref="H10:H16"/>
    <mergeCell ref="F10:F17"/>
    <mergeCell ref="I6:N6"/>
    <mergeCell ref="M30:M32"/>
    <mergeCell ref="N30:N32"/>
    <mergeCell ref="I9:J9"/>
    <mergeCell ref="K9:L9"/>
    <mergeCell ref="M9:N9"/>
    <mergeCell ref="K19:K27"/>
    <mergeCell ref="A1:U1"/>
    <mergeCell ref="A2:U2"/>
    <mergeCell ref="A3:U3"/>
    <mergeCell ref="A4:U4"/>
    <mergeCell ref="A5:U5"/>
    <mergeCell ref="B6:C7"/>
    <mergeCell ref="A18:U18"/>
    <mergeCell ref="I7:J7"/>
    <mergeCell ref="K7:L7"/>
    <mergeCell ref="M7:N7"/>
    <mergeCell ref="P6:P7"/>
    <mergeCell ref="S6:S7"/>
    <mergeCell ref="T6:T7"/>
    <mergeCell ref="U6:U7"/>
    <mergeCell ref="A6:A7"/>
    <mergeCell ref="D6:D7"/>
    <mergeCell ref="E6:E7"/>
    <mergeCell ref="Q6:Q7"/>
    <mergeCell ref="P10:P17"/>
    <mergeCell ref="T10:T17"/>
    <mergeCell ref="S30:S33"/>
    <mergeCell ref="Q30:Q33"/>
    <mergeCell ref="A30:A32"/>
    <mergeCell ref="P19:P28"/>
    <mergeCell ref="S19:S28"/>
    <mergeCell ref="T19:T28"/>
    <mergeCell ref="B30:B32"/>
    <mergeCell ref="C30:C32"/>
    <mergeCell ref="A19:A28"/>
    <mergeCell ref="E19:E28"/>
    <mergeCell ref="D19:D28"/>
    <mergeCell ref="B19:B28"/>
    <mergeCell ref="Q19:Q28"/>
    <mergeCell ref="G19:G28"/>
    <mergeCell ref="H19:H28"/>
    <mergeCell ref="F19:F28"/>
    <mergeCell ref="F30:F32"/>
    <mergeCell ref="L19:L27"/>
    <mergeCell ref="M19:M27"/>
    <mergeCell ref="N19:N27"/>
    <mergeCell ref="K30:K32"/>
    <mergeCell ref="L30:L32"/>
  </mergeCells>
  <pageMargins left="0.25" right="0.25" top="0.75" bottom="0.75" header="0.3" footer="0.3"/>
  <pageSetup paperSize="9" scale="54" fitToHeight="0" orientation="landscape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N11"/>
  <sheetViews>
    <sheetView workbookViewId="0">
      <selection activeCell="C18" sqref="C18"/>
    </sheetView>
  </sheetViews>
  <sheetFormatPr defaultRowHeight="15"/>
  <cols>
    <col min="3" max="3" width="26.42578125" customWidth="1"/>
  </cols>
  <sheetData>
    <row r="3" spans="2:14" s="35" customFormat="1" ht="13.5" thickBot="1">
      <c r="B3" s="129" t="s">
        <v>104</v>
      </c>
      <c r="C3" s="129"/>
      <c r="D3" s="129"/>
      <c r="E3" s="37"/>
      <c r="M3" s="42"/>
      <c r="N3" s="46"/>
    </row>
    <row r="4" spans="2:14" s="35" customFormat="1" ht="12.75">
      <c r="B4" s="162" t="s">
        <v>79</v>
      </c>
      <c r="C4" s="163"/>
      <c r="D4" s="163"/>
      <c r="E4" s="163"/>
      <c r="F4" s="163"/>
      <c r="G4" s="164"/>
      <c r="M4" s="42"/>
      <c r="N4" s="46"/>
    </row>
    <row r="5" spans="2:14" s="35" customFormat="1" ht="38.25">
      <c r="B5" s="83" t="s">
        <v>84</v>
      </c>
      <c r="C5" s="75" t="s">
        <v>81</v>
      </c>
      <c r="D5" s="76" t="s">
        <v>82</v>
      </c>
      <c r="E5" s="76" t="s">
        <v>80</v>
      </c>
      <c r="F5" s="158" t="s">
        <v>83</v>
      </c>
      <c r="G5" s="159"/>
      <c r="M5" s="42"/>
      <c r="N5" s="46"/>
    </row>
    <row r="6" spans="2:14" s="35" customFormat="1" ht="12.75">
      <c r="B6" s="83">
        <v>1</v>
      </c>
      <c r="C6" s="76" t="s">
        <v>98</v>
      </c>
      <c r="D6" s="75">
        <v>0</v>
      </c>
      <c r="E6" s="77">
        <f>'[2]Form-9A 15-16'!E15/10^5</f>
        <v>89.426478299999999</v>
      </c>
      <c r="F6" s="158" t="s">
        <v>103</v>
      </c>
      <c r="G6" s="159"/>
      <c r="M6" s="42"/>
      <c r="N6" s="46"/>
    </row>
    <row r="7" spans="2:14" s="35" customFormat="1" ht="25.5">
      <c r="B7" s="83">
        <v>2</v>
      </c>
      <c r="C7" s="76" t="s">
        <v>99</v>
      </c>
      <c r="D7" s="75">
        <v>0</v>
      </c>
      <c r="E7" s="77">
        <f>'[2]Form-9A 15-16'!E16/10^5</f>
        <v>97.539051600000008</v>
      </c>
      <c r="F7" s="158" t="s">
        <v>103</v>
      </c>
      <c r="G7" s="159"/>
      <c r="M7" s="42"/>
      <c r="N7" s="46"/>
    </row>
    <row r="8" spans="2:14" s="35" customFormat="1" ht="25.5">
      <c r="B8" s="83">
        <v>3</v>
      </c>
      <c r="C8" s="76" t="s">
        <v>100</v>
      </c>
      <c r="D8" s="75">
        <v>0</v>
      </c>
      <c r="E8" s="77">
        <f>'[2]Form-9A 15-16'!E17/10^5</f>
        <v>34.613309999999998</v>
      </c>
      <c r="F8" s="158" t="s">
        <v>103</v>
      </c>
      <c r="G8" s="159"/>
      <c r="M8" s="42"/>
      <c r="N8" s="46"/>
    </row>
    <row r="9" spans="2:14" s="35" customFormat="1" ht="25.5">
      <c r="B9" s="83">
        <v>4</v>
      </c>
      <c r="C9" s="76" t="s">
        <v>101</v>
      </c>
      <c r="D9" s="75">
        <v>0</v>
      </c>
      <c r="E9" s="77">
        <f>'[2]Form-9A 15-16'!E18/10^5</f>
        <v>128.55105</v>
      </c>
      <c r="F9" s="158" t="s">
        <v>103</v>
      </c>
      <c r="G9" s="159"/>
      <c r="M9" s="42"/>
      <c r="N9" s="46"/>
    </row>
    <row r="10" spans="2:14" s="35" customFormat="1" ht="13.5" thickBot="1">
      <c r="B10" s="84">
        <v>5</v>
      </c>
      <c r="C10" s="85" t="s">
        <v>102</v>
      </c>
      <c r="D10" s="86">
        <v>0</v>
      </c>
      <c r="E10" s="87">
        <f>'[2]Form-9A 15-16'!E19/10^5</f>
        <v>40.859819999999999</v>
      </c>
      <c r="F10" s="160" t="s">
        <v>103</v>
      </c>
      <c r="G10" s="161"/>
      <c r="M10" s="42"/>
      <c r="N10" s="46"/>
    </row>
    <row r="11" spans="2:14" s="35" customFormat="1" ht="13.5" thickBot="1">
      <c r="B11" s="78"/>
      <c r="C11" s="79" t="s">
        <v>72</v>
      </c>
      <c r="D11" s="80">
        <f>SUM(D6:D10)</f>
        <v>0</v>
      </c>
      <c r="E11" s="81">
        <f>SUM(E6:E10)</f>
        <v>390.98970989999998</v>
      </c>
      <c r="F11" s="79"/>
      <c r="G11" s="82"/>
      <c r="M11" s="42"/>
      <c r="N11" s="46"/>
    </row>
  </sheetData>
  <mergeCells count="8">
    <mergeCell ref="F9:G9"/>
    <mergeCell ref="F10:G10"/>
    <mergeCell ref="B3:D3"/>
    <mergeCell ref="B4:G4"/>
    <mergeCell ref="F5:G5"/>
    <mergeCell ref="F6:G6"/>
    <mergeCell ref="F7:G7"/>
    <mergeCell ref="F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165" t="s">
        <v>17</v>
      </c>
      <c r="B1" s="165"/>
      <c r="C1" s="165"/>
      <c r="D1" s="165"/>
      <c r="E1" s="165"/>
    </row>
    <row r="2" spans="1:14" ht="39.75" customHeight="1">
      <c r="A2" s="166" t="s">
        <v>18</v>
      </c>
      <c r="B2" s="166"/>
      <c r="C2" s="166"/>
      <c r="D2" s="166"/>
      <c r="E2" s="166"/>
    </row>
    <row r="3" spans="1:14">
      <c r="A3" s="167" t="s">
        <v>62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>
      <c r="A4" s="168" t="s">
        <v>63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>
      <c r="A5" s="168" t="s">
        <v>64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Rihand-II</vt:lpstr>
      <vt:lpstr>Annexure</vt:lpstr>
      <vt:lpstr>XVI A_VSTPS_V</vt:lpstr>
      <vt:lpstr>'Rihand-II'!Print_Area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2018-08-05T14:11:37Z</cp:lastPrinted>
  <dcterms:created xsi:type="dcterms:W3CDTF">2017-11-27T12:02:36Z</dcterms:created>
  <dcterms:modified xsi:type="dcterms:W3CDTF">2019-01-18T05:19:54Z</dcterms:modified>
</cp:coreProperties>
</file>